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9555" windowHeight="6210"/>
  </bookViews>
  <sheets>
    <sheet name="Lexi" sheetId="1" r:id="rId1"/>
    <sheet name="Adit" sheetId="2" r:id="rId2"/>
    <sheet name="Závěr" sheetId="3" r:id="rId3"/>
  </sheets>
  <calcPr calcId="145621"/>
</workbook>
</file>

<file path=xl/calcChain.xml><?xml version="1.0" encoding="utf-8"?>
<calcChain xmlns="http://schemas.openxmlformats.org/spreadsheetml/2006/main">
  <c r="G12" i="3" l="1"/>
  <c r="G13" i="3"/>
  <c r="G14" i="3"/>
  <c r="G11" i="3"/>
  <c r="F12" i="3"/>
  <c r="F13" i="3"/>
  <c r="F14" i="3"/>
  <c r="F11" i="3"/>
  <c r="E12" i="3"/>
  <c r="E13" i="3"/>
  <c r="E14" i="3"/>
  <c r="E11" i="3"/>
  <c r="D12" i="3"/>
  <c r="D13" i="3"/>
  <c r="D14" i="3"/>
  <c r="D11" i="3"/>
  <c r="C12" i="3"/>
  <c r="C13" i="3"/>
  <c r="C14" i="3"/>
  <c r="C11" i="3"/>
  <c r="E3" i="3"/>
  <c r="F3" i="3" s="1"/>
  <c r="F4" i="3"/>
  <c r="E4" i="3"/>
  <c r="E5" i="3"/>
  <c r="E6" i="3"/>
  <c r="D4" i="3"/>
  <c r="D5" i="3"/>
  <c r="D6" i="3"/>
  <c r="D3" i="3"/>
  <c r="C4" i="3"/>
  <c r="C5" i="3"/>
  <c r="C6" i="3"/>
  <c r="C3" i="3"/>
  <c r="I19" i="2"/>
  <c r="I20" i="2"/>
  <c r="I21" i="2"/>
  <c r="I18" i="2"/>
  <c r="B9" i="2"/>
  <c r="C9" i="2"/>
  <c r="D9" i="2"/>
  <c r="E9" i="2"/>
  <c r="F9" i="2"/>
  <c r="G9" i="2"/>
  <c r="B10" i="2"/>
  <c r="C10" i="2"/>
  <c r="D10" i="2"/>
  <c r="D13" i="2" s="1"/>
  <c r="E10" i="2"/>
  <c r="E13" i="2" s="1"/>
  <c r="F10" i="2"/>
  <c r="G10" i="2"/>
  <c r="B11" i="2"/>
  <c r="C11" i="2"/>
  <c r="D11" i="2"/>
  <c r="E11" i="2"/>
  <c r="F11" i="2"/>
  <c r="G11" i="2"/>
  <c r="C8" i="2"/>
  <c r="D8" i="2"/>
  <c r="E8" i="2"/>
  <c r="F8" i="2"/>
  <c r="F12" i="2" s="1"/>
  <c r="G8" i="2"/>
  <c r="B8" i="2"/>
  <c r="C7" i="2"/>
  <c r="D7" i="2"/>
  <c r="E7" i="2"/>
  <c r="F7" i="2"/>
  <c r="G7" i="2"/>
  <c r="B7" i="2"/>
  <c r="C5" i="2"/>
  <c r="D5" i="2"/>
  <c r="E5" i="2"/>
  <c r="F5" i="2"/>
  <c r="G5" i="2"/>
  <c r="B5" i="2"/>
  <c r="F13" i="2"/>
  <c r="F6" i="3" l="1"/>
  <c r="F5" i="3"/>
  <c r="C13" i="2"/>
  <c r="C16" i="2" s="1"/>
  <c r="C20" i="2" s="1"/>
  <c r="C12" i="2"/>
  <c r="B13" i="2"/>
  <c r="G12" i="2"/>
  <c r="G13" i="2"/>
  <c r="G16" i="2" s="1"/>
  <c r="G20" i="2" s="1"/>
  <c r="G6" i="2"/>
  <c r="C6" i="2"/>
  <c r="D14" i="2"/>
  <c r="E12" i="2"/>
  <c r="E17" i="2" s="1"/>
  <c r="D12" i="2"/>
  <c r="D17" i="2" s="1"/>
  <c r="B12" i="2"/>
  <c r="B14" i="2" s="1"/>
  <c r="F17" i="2"/>
  <c r="F16" i="2"/>
  <c r="C15" i="2"/>
  <c r="C19" i="2" s="1"/>
  <c r="F15" i="2"/>
  <c r="F14" i="2"/>
  <c r="F6" i="2"/>
  <c r="D6" i="2"/>
  <c r="E6" i="2"/>
  <c r="B6" i="2"/>
  <c r="F18" i="2" l="1"/>
  <c r="C17" i="2"/>
  <c r="C21" i="2" s="1"/>
  <c r="D15" i="2"/>
  <c r="G15" i="2"/>
  <c r="G19" i="2" s="1"/>
  <c r="C14" i="2"/>
  <c r="C18" i="2" s="1"/>
  <c r="G14" i="2"/>
  <c r="G18" i="2" s="1"/>
  <c r="G17" i="2"/>
  <c r="G21" i="2" s="1"/>
  <c r="B15" i="2"/>
  <c r="B16" i="2"/>
  <c r="B20" i="2" s="1"/>
  <c r="E15" i="2"/>
  <c r="B17" i="2"/>
  <c r="D16" i="2"/>
  <c r="E16" i="2"/>
  <c r="E20" i="2" s="1"/>
  <c r="E14" i="2"/>
  <c r="E18" i="2" s="1"/>
  <c r="F19" i="2"/>
  <c r="F20" i="2"/>
  <c r="F21" i="2"/>
  <c r="D19" i="2"/>
  <c r="D21" i="2"/>
  <c r="D18" i="2"/>
  <c r="D20" i="2"/>
  <c r="E19" i="2"/>
  <c r="E21" i="2"/>
  <c r="B18" i="2"/>
  <c r="B19" i="2"/>
  <c r="B21" i="2"/>
  <c r="H20" i="2" l="1"/>
  <c r="H18" i="2"/>
  <c r="H21" i="2"/>
  <c r="H19" i="2"/>
</calcChain>
</file>

<file path=xl/sharedStrings.xml><?xml version="1.0" encoding="utf-8"?>
<sst xmlns="http://schemas.openxmlformats.org/spreadsheetml/2006/main" count="111" uniqueCount="46">
  <si>
    <t>Lexikografická metoda</t>
  </si>
  <si>
    <t>MAX</t>
  </si>
  <si>
    <t>MIN</t>
  </si>
  <si>
    <t>Pořadí výběru</t>
  </si>
  <si>
    <t>Kategorie</t>
  </si>
  <si>
    <t>Pohotovostní doba</t>
  </si>
  <si>
    <t>Doba hovoru</t>
  </si>
  <si>
    <t>Cena</t>
  </si>
  <si>
    <t>Uživatelská paměť</t>
  </si>
  <si>
    <t>Hmotnost</t>
  </si>
  <si>
    <t>4 jádrový procesor</t>
  </si>
  <si>
    <t>Dual SIM</t>
  </si>
  <si>
    <t>Body důležitosti</t>
  </si>
  <si>
    <t>Jednotky</t>
  </si>
  <si>
    <t>h</t>
  </si>
  <si>
    <t>min</t>
  </si>
  <si>
    <t>Kč</t>
  </si>
  <si>
    <t>GB</t>
  </si>
  <si>
    <t>g</t>
  </si>
  <si>
    <t>(1/0)</t>
  </si>
  <si>
    <t>Lenovo A536</t>
  </si>
  <si>
    <t>Sony Xperia E4</t>
  </si>
  <si>
    <t>Huawei Y550</t>
  </si>
  <si>
    <t>Samsung Galaxy J100</t>
  </si>
  <si>
    <t>Váhy (V)</t>
  </si>
  <si>
    <t>Horní hranice</t>
  </si>
  <si>
    <t>Dolní hranice</t>
  </si>
  <si>
    <t>u1</t>
  </si>
  <si>
    <t>u2</t>
  </si>
  <si>
    <t>u3</t>
  </si>
  <si>
    <t>u4</t>
  </si>
  <si>
    <t>u1*V</t>
  </si>
  <si>
    <t>u2*V</t>
  </si>
  <si>
    <t>u3*V</t>
  </si>
  <si>
    <t>u4*V</t>
  </si>
  <si>
    <t>Aditivní metoda</t>
  </si>
  <si>
    <t>Celkový užitek</t>
  </si>
  <si>
    <t>Pořadí</t>
  </si>
  <si>
    <t>Vstupní data</t>
  </si>
  <si>
    <t>Užitek/Cena</t>
  </si>
  <si>
    <t>Užitek</t>
  </si>
  <si>
    <t>U/C</t>
  </si>
  <si>
    <t>Shrnutí</t>
  </si>
  <si>
    <t>Lexikog. Metoda</t>
  </si>
  <si>
    <t>Celkem</t>
  </si>
  <si>
    <t>Výsledné pořadí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</si>
</sst>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č_-;\-* #,##0.00\ _K_č_-;_-* &quot;-&quot;??\ _K_č_-;_-@_-"/>
    <numFmt numFmtId="164" formatCode="_-* #,##0.000\ _K_č_-;\-* #,##0.000\ _K_č_-;_-* &quot;-&quot;???\ _K_č_-;_-@_-"/>
    <numFmt numFmtId="165" formatCode="#,##0.000_ ;\-#,##0.000\ "/>
    <numFmt numFmtId="166" formatCode="0.000"/>
    <numFmt numFmtId="168" formatCode="_-* #,##0\ _K_č_-;\-* #,##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5">
    <xf numFmtId="0" fontId="0" fillId="0" borderId="0" xfId="0"/>
    <xf numFmtId="0" fontId="3" fillId="0" borderId="0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/>
    <xf numFmtId="0" fontId="3" fillId="0" borderId="4" xfId="0" applyFont="1" applyBorder="1"/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8" fontId="4" fillId="0" borderId="6" xfId="1" applyNumberFormat="1" applyFont="1" applyBorder="1" applyAlignment="1">
      <alignment vertical="center"/>
    </xf>
    <xf numFmtId="168" fontId="3" fillId="0" borderId="5" xfId="1" applyNumberFormat="1" applyFont="1" applyBorder="1" applyAlignment="1">
      <alignment vertical="center"/>
    </xf>
    <xf numFmtId="0" fontId="4" fillId="2" borderId="6" xfId="2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168" fontId="3" fillId="4" borderId="5" xfId="1" applyNumberFormat="1" applyFont="1" applyFill="1" applyBorder="1" applyAlignment="1">
      <alignment vertical="center"/>
    </xf>
    <xf numFmtId="0" fontId="3" fillId="4" borderId="4" xfId="0" applyFont="1" applyFill="1" applyBorder="1" applyAlignment="1">
      <alignment horizontal="center" vertical="center"/>
    </xf>
    <xf numFmtId="168" fontId="3" fillId="4" borderId="4" xfId="1" applyNumberFormat="1" applyFont="1" applyFill="1" applyBorder="1" applyAlignment="1">
      <alignment vertical="center"/>
    </xf>
    <xf numFmtId="0" fontId="5" fillId="0" borderId="0" xfId="0" applyFont="1"/>
    <xf numFmtId="166" fontId="3" fillId="0" borderId="7" xfId="0" applyNumberFormat="1" applyFont="1" applyBorder="1" applyAlignment="1">
      <alignment horizontal="center" vertical="center"/>
    </xf>
    <xf numFmtId="0" fontId="3" fillId="0" borderId="0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66" fontId="3" fillId="0" borderId="5" xfId="0" applyNumberFormat="1" applyFont="1" applyBorder="1" applyAlignment="1">
      <alignment horizontal="center" vertical="center"/>
    </xf>
    <xf numFmtId="166" fontId="3" fillId="0" borderId="4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66" fontId="3" fillId="0" borderId="6" xfId="0" applyNumberFormat="1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166" fontId="3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wrapText="1"/>
    </xf>
    <xf numFmtId="0" fontId="3" fillId="6" borderId="5" xfId="0" applyFont="1" applyFill="1" applyBorder="1" applyAlignment="1">
      <alignment wrapText="1"/>
    </xf>
    <xf numFmtId="0" fontId="3" fillId="6" borderId="4" xfId="0" applyFont="1" applyFill="1" applyBorder="1" applyAlignment="1">
      <alignment wrapText="1"/>
    </xf>
    <xf numFmtId="0" fontId="4" fillId="0" borderId="5" xfId="2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9" xfId="2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/>
    <xf numFmtId="0" fontId="3" fillId="0" borderId="4" xfId="0" applyFont="1" applyBorder="1"/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0" borderId="5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8" fontId="4" fillId="0" borderId="6" xfId="1" applyNumberFormat="1" applyFont="1" applyBorder="1" applyAlignment="1">
      <alignment horizontal="center" vertical="center"/>
    </xf>
    <xf numFmtId="168" fontId="3" fillId="0" borderId="5" xfId="1" applyNumberFormat="1" applyFont="1" applyBorder="1" applyAlignment="1">
      <alignment horizontal="center" vertical="center"/>
    </xf>
    <xf numFmtId="168" fontId="3" fillId="0" borderId="4" xfId="1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3" fillId="0" borderId="5" xfId="0" applyFont="1" applyFill="1" applyBorder="1"/>
    <xf numFmtId="0" fontId="3" fillId="0" borderId="4" xfId="0" applyFont="1" applyFill="1" applyBorder="1"/>
    <xf numFmtId="0" fontId="6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5" borderId="1" xfId="0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5" borderId="10" xfId="0" applyFill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0" fillId="5" borderId="2" xfId="0" applyFill="1" applyBorder="1" applyAlignment="1">
      <alignment horizontal="center" wrapText="1"/>
    </xf>
    <xf numFmtId="1" fontId="0" fillId="0" borderId="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5" borderId="10" xfId="0" applyFill="1" applyBorder="1" applyAlignment="1">
      <alignment horizont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N18" sqref="N18"/>
    </sheetView>
  </sheetViews>
  <sheetFormatPr defaultRowHeight="15" x14ac:dyDescent="0.25"/>
  <cols>
    <col min="1" max="1" width="18.42578125" customWidth="1"/>
    <col min="2" max="2" width="12" customWidth="1"/>
    <col min="5" max="5" width="10.85546875" customWidth="1"/>
  </cols>
  <sheetData>
    <row r="1" spans="1:9" ht="26.25" x14ac:dyDescent="0.4">
      <c r="A1" s="20" t="s">
        <v>38</v>
      </c>
    </row>
    <row r="2" spans="1:9" x14ac:dyDescent="0.25">
      <c r="A2" s="48"/>
      <c r="B2" s="49" t="s">
        <v>1</v>
      </c>
      <c r="C2" s="49" t="s">
        <v>2</v>
      </c>
      <c r="D2" s="49" t="s">
        <v>1</v>
      </c>
      <c r="E2" s="50" t="s">
        <v>1</v>
      </c>
      <c r="F2" s="50" t="s">
        <v>1</v>
      </c>
      <c r="G2" s="50" t="s">
        <v>1</v>
      </c>
      <c r="H2" s="60" t="s">
        <v>2</v>
      </c>
    </row>
    <row r="3" spans="1:9" ht="24" x14ac:dyDescent="0.25">
      <c r="A3" s="51" t="s">
        <v>4</v>
      </c>
      <c r="B3" s="40" t="s">
        <v>5</v>
      </c>
      <c r="C3" s="40" t="s">
        <v>9</v>
      </c>
      <c r="D3" s="40" t="s">
        <v>6</v>
      </c>
      <c r="E3" s="40" t="s">
        <v>11</v>
      </c>
      <c r="F3" s="40" t="s">
        <v>10</v>
      </c>
      <c r="G3" s="40" t="s">
        <v>8</v>
      </c>
      <c r="H3" s="40" t="s">
        <v>7</v>
      </c>
    </row>
    <row r="4" spans="1:9" x14ac:dyDescent="0.25">
      <c r="A4" s="52" t="s">
        <v>12</v>
      </c>
      <c r="B4" s="54">
        <v>10</v>
      </c>
      <c r="C4" s="54">
        <v>6</v>
      </c>
      <c r="D4" s="54">
        <v>9</v>
      </c>
      <c r="E4" s="54">
        <v>4</v>
      </c>
      <c r="F4" s="55">
        <v>5</v>
      </c>
      <c r="G4" s="55">
        <v>7</v>
      </c>
      <c r="H4" s="63">
        <v>8</v>
      </c>
    </row>
    <row r="5" spans="1:9" x14ac:dyDescent="0.25">
      <c r="A5" s="53" t="s">
        <v>13</v>
      </c>
      <c r="B5" s="56" t="s">
        <v>14</v>
      </c>
      <c r="C5" s="56" t="s">
        <v>18</v>
      </c>
      <c r="D5" s="56" t="s">
        <v>15</v>
      </c>
      <c r="E5" s="56" t="s">
        <v>19</v>
      </c>
      <c r="F5" s="56" t="s">
        <v>19</v>
      </c>
      <c r="G5" s="56" t="s">
        <v>17</v>
      </c>
      <c r="H5" s="65" t="s">
        <v>16</v>
      </c>
    </row>
    <row r="6" spans="1:9" x14ac:dyDescent="0.25">
      <c r="A6" s="41" t="s">
        <v>20</v>
      </c>
      <c r="B6" s="57">
        <v>300</v>
      </c>
      <c r="C6" s="57">
        <v>148</v>
      </c>
      <c r="D6" s="57">
        <v>720</v>
      </c>
      <c r="E6" s="57">
        <v>1</v>
      </c>
      <c r="F6" s="57">
        <v>1</v>
      </c>
      <c r="G6" s="58">
        <v>8</v>
      </c>
      <c r="H6" s="66">
        <v>2899</v>
      </c>
    </row>
    <row r="7" spans="1:9" x14ac:dyDescent="0.25">
      <c r="A7" s="42" t="s">
        <v>21</v>
      </c>
      <c r="B7" s="54">
        <v>696</v>
      </c>
      <c r="C7" s="54">
        <v>144</v>
      </c>
      <c r="D7" s="54">
        <v>763</v>
      </c>
      <c r="E7" s="54">
        <v>0</v>
      </c>
      <c r="F7" s="54">
        <v>1</v>
      </c>
      <c r="G7" s="54">
        <v>8</v>
      </c>
      <c r="H7" s="67">
        <v>2889</v>
      </c>
    </row>
    <row r="8" spans="1:9" x14ac:dyDescent="0.25">
      <c r="A8" s="42" t="s">
        <v>22</v>
      </c>
      <c r="B8" s="54">
        <v>570</v>
      </c>
      <c r="C8" s="54">
        <v>153</v>
      </c>
      <c r="D8" s="54">
        <v>600</v>
      </c>
      <c r="E8" s="54">
        <v>0</v>
      </c>
      <c r="F8" s="54">
        <v>1</v>
      </c>
      <c r="G8" s="54">
        <v>4</v>
      </c>
      <c r="H8" s="67">
        <v>2935</v>
      </c>
    </row>
    <row r="9" spans="1:9" x14ac:dyDescent="0.25">
      <c r="A9" s="43" t="s">
        <v>23</v>
      </c>
      <c r="B9" s="56">
        <v>570</v>
      </c>
      <c r="C9" s="59">
        <v>122</v>
      </c>
      <c r="D9" s="59">
        <v>600</v>
      </c>
      <c r="E9" s="59">
        <v>0</v>
      </c>
      <c r="F9" s="59">
        <v>0</v>
      </c>
      <c r="G9" s="59">
        <v>4</v>
      </c>
      <c r="H9" s="68">
        <v>2440</v>
      </c>
    </row>
    <row r="12" spans="1:9" ht="26.25" x14ac:dyDescent="0.4">
      <c r="A12" s="20" t="s">
        <v>0</v>
      </c>
    </row>
    <row r="14" spans="1:9" x14ac:dyDescent="0.25">
      <c r="A14" s="1"/>
      <c r="B14" s="2" t="s">
        <v>1</v>
      </c>
      <c r="C14" s="2" t="s">
        <v>1</v>
      </c>
      <c r="D14" s="2" t="s">
        <v>2</v>
      </c>
      <c r="E14" s="3" t="s">
        <v>1</v>
      </c>
      <c r="F14" s="2" t="s">
        <v>2</v>
      </c>
      <c r="G14" s="3" t="s">
        <v>1</v>
      </c>
      <c r="H14" s="85" t="s">
        <v>1</v>
      </c>
      <c r="I14" s="92" t="s">
        <v>3</v>
      </c>
    </row>
    <row r="15" spans="1:9" ht="24" x14ac:dyDescent="0.25">
      <c r="A15" s="4" t="s">
        <v>4</v>
      </c>
      <c r="B15" s="40" t="s">
        <v>5</v>
      </c>
      <c r="C15" s="40" t="s">
        <v>6</v>
      </c>
      <c r="D15" s="40" t="s">
        <v>7</v>
      </c>
      <c r="E15" s="40" t="s">
        <v>8</v>
      </c>
      <c r="F15" s="40" t="s">
        <v>9</v>
      </c>
      <c r="G15" s="40" t="s">
        <v>10</v>
      </c>
      <c r="H15" s="86" t="s">
        <v>11</v>
      </c>
      <c r="I15" s="93"/>
    </row>
    <row r="16" spans="1:9" x14ac:dyDescent="0.25">
      <c r="A16" s="5" t="s">
        <v>12</v>
      </c>
      <c r="B16" s="81">
        <v>10</v>
      </c>
      <c r="C16" s="81">
        <v>9</v>
      </c>
      <c r="D16" s="81">
        <v>8</v>
      </c>
      <c r="E16" s="82">
        <v>7</v>
      </c>
      <c r="F16" s="81">
        <v>6</v>
      </c>
      <c r="G16" s="82">
        <v>5</v>
      </c>
      <c r="H16" s="87">
        <v>4</v>
      </c>
      <c r="I16" s="93"/>
    </row>
    <row r="17" spans="1:9" x14ac:dyDescent="0.25">
      <c r="A17" s="6" t="s">
        <v>13</v>
      </c>
      <c r="B17" s="8" t="s">
        <v>14</v>
      </c>
      <c r="C17" s="8" t="s">
        <v>15</v>
      </c>
      <c r="D17" s="8" t="s">
        <v>16</v>
      </c>
      <c r="E17" s="8" t="s">
        <v>17</v>
      </c>
      <c r="F17" s="8" t="s">
        <v>18</v>
      </c>
      <c r="G17" s="8" t="s">
        <v>19</v>
      </c>
      <c r="H17" s="88" t="s">
        <v>19</v>
      </c>
      <c r="I17" s="94"/>
    </row>
    <row r="18" spans="1:9" x14ac:dyDescent="0.25">
      <c r="A18" s="41" t="s">
        <v>20</v>
      </c>
      <c r="B18" s="14">
        <v>300</v>
      </c>
      <c r="C18" s="9">
        <v>720</v>
      </c>
      <c r="D18" s="12">
        <v>2899</v>
      </c>
      <c r="E18" s="10">
        <v>8</v>
      </c>
      <c r="F18" s="9">
        <v>148</v>
      </c>
      <c r="G18" s="9">
        <v>1</v>
      </c>
      <c r="H18" s="89">
        <v>1</v>
      </c>
      <c r="I18" s="95">
        <v>4</v>
      </c>
    </row>
    <row r="19" spans="1:9" x14ac:dyDescent="0.25">
      <c r="A19" s="42" t="s">
        <v>21</v>
      </c>
      <c r="B19" s="15">
        <v>696</v>
      </c>
      <c r="C19" s="7">
        <v>763</v>
      </c>
      <c r="D19" s="13">
        <v>2889</v>
      </c>
      <c r="E19" s="7">
        <v>8</v>
      </c>
      <c r="F19" s="7">
        <v>144</v>
      </c>
      <c r="G19" s="7">
        <v>1</v>
      </c>
      <c r="H19" s="90">
        <v>0</v>
      </c>
      <c r="I19" s="95">
        <v>1</v>
      </c>
    </row>
    <row r="20" spans="1:9" x14ac:dyDescent="0.25">
      <c r="A20" s="42" t="s">
        <v>22</v>
      </c>
      <c r="B20" s="16">
        <v>570</v>
      </c>
      <c r="C20" s="16">
        <v>600</v>
      </c>
      <c r="D20" s="17">
        <v>2935</v>
      </c>
      <c r="E20" s="7">
        <v>4</v>
      </c>
      <c r="F20" s="7">
        <v>153</v>
      </c>
      <c r="G20" s="7">
        <v>1</v>
      </c>
      <c r="H20" s="90">
        <v>0</v>
      </c>
      <c r="I20" s="95">
        <v>3</v>
      </c>
    </row>
    <row r="21" spans="1:9" x14ac:dyDescent="0.25">
      <c r="A21" s="43" t="s">
        <v>23</v>
      </c>
      <c r="B21" s="18">
        <v>570</v>
      </c>
      <c r="C21" s="18">
        <v>600</v>
      </c>
      <c r="D21" s="19">
        <v>2440</v>
      </c>
      <c r="E21" s="11">
        <v>4</v>
      </c>
      <c r="F21" s="11">
        <v>122</v>
      </c>
      <c r="G21" s="11">
        <v>0</v>
      </c>
      <c r="H21" s="91">
        <v>0</v>
      </c>
      <c r="I21" s="96">
        <v>2</v>
      </c>
    </row>
  </sheetData>
  <mergeCells count="1">
    <mergeCell ref="I14:I17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E22" sqref="E22"/>
    </sheetView>
  </sheetViews>
  <sheetFormatPr defaultRowHeight="15" x14ac:dyDescent="0.25"/>
  <cols>
    <col min="1" max="1" width="18.5703125" customWidth="1"/>
    <col min="2" max="2" width="11.28515625" customWidth="1"/>
    <col min="7" max="7" width="10" customWidth="1"/>
    <col min="8" max="8" width="12.5703125" style="35" customWidth="1"/>
    <col min="9" max="9" width="6.42578125" customWidth="1"/>
  </cols>
  <sheetData>
    <row r="1" spans="1:9" ht="26.25" x14ac:dyDescent="0.4">
      <c r="A1" s="20" t="s">
        <v>35</v>
      </c>
    </row>
    <row r="3" spans="1:9" x14ac:dyDescent="0.25">
      <c r="A3" s="22"/>
      <c r="B3" s="23" t="s">
        <v>1</v>
      </c>
      <c r="C3" s="23" t="s">
        <v>2</v>
      </c>
      <c r="D3" s="23" t="s">
        <v>1</v>
      </c>
      <c r="E3" s="24" t="s">
        <v>1</v>
      </c>
      <c r="F3" s="24" t="s">
        <v>1</v>
      </c>
      <c r="G3" s="24" t="s">
        <v>1</v>
      </c>
      <c r="H3" s="36"/>
      <c r="I3" s="25"/>
    </row>
    <row r="4" spans="1:9" ht="24" x14ac:dyDescent="0.25">
      <c r="A4" s="26" t="s">
        <v>4</v>
      </c>
      <c r="B4" s="40" t="s">
        <v>5</v>
      </c>
      <c r="C4" s="40" t="s">
        <v>9</v>
      </c>
      <c r="D4" s="40" t="s">
        <v>6</v>
      </c>
      <c r="E4" s="40" t="s">
        <v>11</v>
      </c>
      <c r="F4" s="40" t="s">
        <v>10</v>
      </c>
      <c r="G4" s="40" t="s">
        <v>8</v>
      </c>
      <c r="H4" s="37"/>
      <c r="I4" s="22"/>
    </row>
    <row r="5" spans="1:9" x14ac:dyDescent="0.25">
      <c r="A5" s="79" t="s">
        <v>12</v>
      </c>
      <c r="B5" s="27">
        <f>Lexi!B4</f>
        <v>10</v>
      </c>
      <c r="C5" s="63">
        <f>Lexi!C4</f>
        <v>6</v>
      </c>
      <c r="D5" s="63">
        <f>Lexi!D4</f>
        <v>9</v>
      </c>
      <c r="E5" s="63">
        <f>Lexi!E4</f>
        <v>4</v>
      </c>
      <c r="F5" s="63">
        <f>Lexi!F4</f>
        <v>5</v>
      </c>
      <c r="G5" s="63">
        <f>Lexi!G4</f>
        <v>7</v>
      </c>
      <c r="H5" s="38"/>
      <c r="I5" s="22"/>
    </row>
    <row r="6" spans="1:9" x14ac:dyDescent="0.25">
      <c r="A6" s="79" t="s">
        <v>24</v>
      </c>
      <c r="B6" s="64">
        <f>B5/(SUM($B$5:$G$5))</f>
        <v>0.24390243902439024</v>
      </c>
      <c r="C6" s="64">
        <f t="shared" ref="C6:G6" si="0">C5/(SUM($B$5:$G$5))</f>
        <v>0.14634146341463414</v>
      </c>
      <c r="D6" s="64">
        <f t="shared" si="0"/>
        <v>0.21951219512195122</v>
      </c>
      <c r="E6" s="64">
        <f t="shared" si="0"/>
        <v>9.7560975609756101E-2</v>
      </c>
      <c r="F6" s="64">
        <f t="shared" si="0"/>
        <v>0.12195121951219512</v>
      </c>
      <c r="G6" s="64">
        <f t="shared" si="0"/>
        <v>0.17073170731707318</v>
      </c>
      <c r="H6" s="39"/>
      <c r="I6" s="22"/>
    </row>
    <row r="7" spans="1:9" ht="15.75" thickBot="1" x14ac:dyDescent="0.3">
      <c r="A7" s="80" t="s">
        <v>13</v>
      </c>
      <c r="B7" s="45" t="str">
        <f>Lexi!B5</f>
        <v>h</v>
      </c>
      <c r="C7" s="45" t="str">
        <f>Lexi!C5</f>
        <v>g</v>
      </c>
      <c r="D7" s="45" t="str">
        <f>Lexi!D5</f>
        <v>min</v>
      </c>
      <c r="E7" s="45" t="str">
        <f>Lexi!E5</f>
        <v>(1/0)</v>
      </c>
      <c r="F7" s="45" t="str">
        <f>Lexi!F5</f>
        <v>(1/0)</v>
      </c>
      <c r="G7" s="45" t="str">
        <f>Lexi!G5</f>
        <v>GB</v>
      </c>
      <c r="H7" s="38"/>
      <c r="I7" s="22"/>
    </row>
    <row r="8" spans="1:9" x14ac:dyDescent="0.25">
      <c r="A8" s="41" t="s">
        <v>20</v>
      </c>
      <c r="B8" s="44">
        <f>Lexi!B6</f>
        <v>300</v>
      </c>
      <c r="C8" s="44">
        <f>Lexi!C6</f>
        <v>148</v>
      </c>
      <c r="D8" s="44">
        <f>Lexi!D6</f>
        <v>720</v>
      </c>
      <c r="E8" s="44">
        <f>Lexi!E6</f>
        <v>1</v>
      </c>
      <c r="F8" s="44">
        <f>Lexi!F6</f>
        <v>1</v>
      </c>
      <c r="G8" s="44">
        <f>Lexi!G6</f>
        <v>8</v>
      </c>
      <c r="H8" s="38"/>
      <c r="I8" s="22"/>
    </row>
    <row r="9" spans="1:9" x14ac:dyDescent="0.25">
      <c r="A9" s="42" t="s">
        <v>21</v>
      </c>
      <c r="B9" s="44">
        <f>Lexi!B7</f>
        <v>696</v>
      </c>
      <c r="C9" s="44">
        <f>Lexi!C7</f>
        <v>144</v>
      </c>
      <c r="D9" s="44">
        <f>Lexi!D7</f>
        <v>763</v>
      </c>
      <c r="E9" s="44">
        <f>Lexi!E7</f>
        <v>0</v>
      </c>
      <c r="F9" s="44">
        <f>Lexi!F7</f>
        <v>1</v>
      </c>
      <c r="G9" s="44">
        <f>Lexi!G7</f>
        <v>8</v>
      </c>
      <c r="H9" s="38"/>
      <c r="I9" s="22"/>
    </row>
    <row r="10" spans="1:9" x14ac:dyDescent="0.25">
      <c r="A10" s="42" t="s">
        <v>22</v>
      </c>
      <c r="B10" s="44">
        <f>Lexi!B8</f>
        <v>570</v>
      </c>
      <c r="C10" s="44">
        <f>Lexi!C8</f>
        <v>153</v>
      </c>
      <c r="D10" s="44">
        <f>Lexi!D8</f>
        <v>600</v>
      </c>
      <c r="E10" s="44">
        <f>Lexi!E8</f>
        <v>0</v>
      </c>
      <c r="F10" s="44">
        <f>Lexi!F8</f>
        <v>1</v>
      </c>
      <c r="G10" s="44">
        <f>Lexi!G8</f>
        <v>4</v>
      </c>
      <c r="H10" s="38"/>
      <c r="I10" s="22"/>
    </row>
    <row r="11" spans="1:9" ht="15.75" thickBot="1" x14ac:dyDescent="0.3">
      <c r="A11" s="43" t="s">
        <v>23</v>
      </c>
      <c r="B11" s="47">
        <f>Lexi!B9</f>
        <v>570</v>
      </c>
      <c r="C11" s="47">
        <f>Lexi!C9</f>
        <v>122</v>
      </c>
      <c r="D11" s="47">
        <f>Lexi!D9</f>
        <v>600</v>
      </c>
      <c r="E11" s="47">
        <f>Lexi!E9</f>
        <v>0</v>
      </c>
      <c r="F11" s="47">
        <f>Lexi!F9</f>
        <v>0</v>
      </c>
      <c r="G11" s="47">
        <f>Lexi!G9</f>
        <v>4</v>
      </c>
      <c r="H11" s="38"/>
      <c r="I11" s="22"/>
    </row>
    <row r="12" spans="1:9" x14ac:dyDescent="0.25">
      <c r="A12" s="61" t="s">
        <v>25</v>
      </c>
      <c r="B12" s="28">
        <f>MAX(B8:B11)</f>
        <v>696</v>
      </c>
      <c r="C12" s="28">
        <f>MIN(C8:C11)</f>
        <v>122</v>
      </c>
      <c r="D12" s="28">
        <f t="shared" ref="C12:G12" si="1">MAX(D8:D11)</f>
        <v>763</v>
      </c>
      <c r="E12" s="28">
        <f t="shared" si="1"/>
        <v>1</v>
      </c>
      <c r="F12" s="28">
        <f t="shared" si="1"/>
        <v>1</v>
      </c>
      <c r="G12" s="28">
        <f t="shared" si="1"/>
        <v>8</v>
      </c>
      <c r="H12" s="36"/>
      <c r="I12" s="25"/>
    </row>
    <row r="13" spans="1:9" ht="15.75" thickBot="1" x14ac:dyDescent="0.3">
      <c r="A13" s="62" t="s">
        <v>26</v>
      </c>
      <c r="B13" s="46">
        <f>MIN(B8:B11)</f>
        <v>300</v>
      </c>
      <c r="C13" s="46">
        <f>MAX(C8:C11)</f>
        <v>153</v>
      </c>
      <c r="D13" s="46">
        <f t="shared" ref="C13:G13" si="2">MIN(D8:D11)</f>
        <v>600</v>
      </c>
      <c r="E13" s="46">
        <f t="shared" si="2"/>
        <v>0</v>
      </c>
      <c r="F13" s="46">
        <f t="shared" si="2"/>
        <v>0</v>
      </c>
      <c r="G13" s="46">
        <f t="shared" si="2"/>
        <v>4</v>
      </c>
      <c r="H13" s="36"/>
      <c r="I13" s="25"/>
    </row>
    <row r="14" spans="1:9" x14ac:dyDescent="0.25">
      <c r="A14" s="42" t="s">
        <v>27</v>
      </c>
      <c r="B14" s="31">
        <f>(B8-B$13)/(B$12-B$13)</f>
        <v>0</v>
      </c>
      <c r="C14" s="31">
        <f t="shared" ref="C14:G14" si="3">(C8-C$13)/(C$12-C$13)</f>
        <v>0.16129032258064516</v>
      </c>
      <c r="D14" s="31">
        <f t="shared" si="3"/>
        <v>0.73619631901840488</v>
      </c>
      <c r="E14" s="31">
        <f t="shared" si="3"/>
        <v>1</v>
      </c>
      <c r="F14" s="31">
        <f t="shared" si="3"/>
        <v>1</v>
      </c>
      <c r="G14" s="31">
        <f t="shared" si="3"/>
        <v>1</v>
      </c>
      <c r="H14" s="36"/>
      <c r="I14" s="25"/>
    </row>
    <row r="15" spans="1:9" x14ac:dyDescent="0.25">
      <c r="A15" s="42" t="s">
        <v>28</v>
      </c>
      <c r="B15" s="31">
        <f t="shared" ref="B15:G17" si="4">(B9-B$13)/(B$12-B$13)</f>
        <v>1</v>
      </c>
      <c r="C15" s="31">
        <f t="shared" si="4"/>
        <v>0.29032258064516131</v>
      </c>
      <c r="D15" s="31">
        <f t="shared" si="4"/>
        <v>1</v>
      </c>
      <c r="E15" s="31">
        <f t="shared" si="4"/>
        <v>0</v>
      </c>
      <c r="F15" s="31">
        <f t="shared" si="4"/>
        <v>1</v>
      </c>
      <c r="G15" s="31">
        <f t="shared" si="4"/>
        <v>1</v>
      </c>
      <c r="H15" s="36"/>
      <c r="I15" s="25"/>
    </row>
    <row r="16" spans="1:9" x14ac:dyDescent="0.25">
      <c r="A16" s="42" t="s">
        <v>29</v>
      </c>
      <c r="B16" s="31">
        <f t="shared" si="4"/>
        <v>0.68181818181818177</v>
      </c>
      <c r="C16" s="31">
        <f t="shared" si="4"/>
        <v>0</v>
      </c>
      <c r="D16" s="31">
        <f t="shared" si="4"/>
        <v>0</v>
      </c>
      <c r="E16" s="31">
        <f t="shared" si="4"/>
        <v>0</v>
      </c>
      <c r="F16" s="31">
        <f t="shared" si="4"/>
        <v>1</v>
      </c>
      <c r="G16" s="31">
        <f t="shared" si="4"/>
        <v>0</v>
      </c>
      <c r="H16" s="36"/>
      <c r="I16" s="25"/>
    </row>
    <row r="17" spans="1:9" x14ac:dyDescent="0.25">
      <c r="A17" s="42" t="s">
        <v>30</v>
      </c>
      <c r="B17" s="31">
        <f t="shared" si="4"/>
        <v>0.68181818181818177</v>
      </c>
      <c r="C17" s="31">
        <f t="shared" si="4"/>
        <v>1</v>
      </c>
      <c r="D17" s="31">
        <f t="shared" si="4"/>
        <v>0</v>
      </c>
      <c r="E17" s="31">
        <f t="shared" si="4"/>
        <v>0</v>
      </c>
      <c r="F17" s="31">
        <f t="shared" si="4"/>
        <v>0</v>
      </c>
      <c r="G17" s="31">
        <f t="shared" si="4"/>
        <v>0</v>
      </c>
      <c r="H17" s="97" t="s">
        <v>36</v>
      </c>
      <c r="I17" s="98" t="s">
        <v>37</v>
      </c>
    </row>
    <row r="18" spans="1:9" x14ac:dyDescent="0.25">
      <c r="A18" s="41" t="s">
        <v>31</v>
      </c>
      <c r="B18" s="32">
        <f>B14*B$6</f>
        <v>0</v>
      </c>
      <c r="C18" s="32">
        <f t="shared" ref="C18:G18" si="5">C14*C$6</f>
        <v>2.3603461841070022E-2</v>
      </c>
      <c r="D18" s="32">
        <f t="shared" si="5"/>
        <v>0.16160407002843033</v>
      </c>
      <c r="E18" s="32">
        <f t="shared" si="5"/>
        <v>9.7560975609756101E-2</v>
      </c>
      <c r="F18" s="32">
        <f t="shared" si="5"/>
        <v>0.12195121951219512</v>
      </c>
      <c r="G18" s="32">
        <f t="shared" si="5"/>
        <v>0.17073170731707318</v>
      </c>
      <c r="H18" s="21">
        <f>SUM(B18:G18)</f>
        <v>0.57545143430852475</v>
      </c>
      <c r="I18" s="99">
        <f>RANK(H18,$H$18:$H$21,0)</f>
        <v>2</v>
      </c>
    </row>
    <row r="19" spans="1:9" x14ac:dyDescent="0.25">
      <c r="A19" s="42" t="s">
        <v>32</v>
      </c>
      <c r="B19" s="29">
        <f t="shared" ref="B19:G19" si="6">B15*B$6</f>
        <v>0.24390243902439024</v>
      </c>
      <c r="C19" s="29">
        <f t="shared" si="6"/>
        <v>4.2486231313926044E-2</v>
      </c>
      <c r="D19" s="29">
        <f t="shared" si="6"/>
        <v>0.21951219512195122</v>
      </c>
      <c r="E19" s="29">
        <f t="shared" si="6"/>
        <v>0</v>
      </c>
      <c r="F19" s="29">
        <f t="shared" si="6"/>
        <v>0.12195121951219512</v>
      </c>
      <c r="G19" s="29">
        <f t="shared" si="6"/>
        <v>0.17073170731707318</v>
      </c>
      <c r="H19" s="33">
        <f t="shared" ref="H19:H21" si="7">SUM(B19:G19)</f>
        <v>0.7985837922895358</v>
      </c>
      <c r="I19" s="100">
        <f t="shared" ref="I19:I21" si="8">RANK(H19,$H$18:$H$21,0)</f>
        <v>1</v>
      </c>
    </row>
    <row r="20" spans="1:9" x14ac:dyDescent="0.25">
      <c r="A20" s="42" t="s">
        <v>33</v>
      </c>
      <c r="B20" s="29">
        <f t="shared" ref="B20:G20" si="9">B16*B$6</f>
        <v>0.16629711751662971</v>
      </c>
      <c r="C20" s="29">
        <f t="shared" si="9"/>
        <v>0</v>
      </c>
      <c r="D20" s="29">
        <f t="shared" si="9"/>
        <v>0</v>
      </c>
      <c r="E20" s="29">
        <f t="shared" si="9"/>
        <v>0</v>
      </c>
      <c r="F20" s="29">
        <f t="shared" si="9"/>
        <v>0.12195121951219512</v>
      </c>
      <c r="G20" s="29">
        <f t="shared" si="9"/>
        <v>0</v>
      </c>
      <c r="H20" s="33">
        <f t="shared" si="7"/>
        <v>0.2882483370288248</v>
      </c>
      <c r="I20" s="100">
        <f t="shared" si="8"/>
        <v>4</v>
      </c>
    </row>
    <row r="21" spans="1:9" x14ac:dyDescent="0.25">
      <c r="A21" s="43" t="s">
        <v>34</v>
      </c>
      <c r="B21" s="30">
        <f t="shared" ref="B21:G21" si="10">B17*B$6</f>
        <v>0.16629711751662971</v>
      </c>
      <c r="C21" s="30">
        <f t="shared" si="10"/>
        <v>0.14634146341463414</v>
      </c>
      <c r="D21" s="30">
        <f t="shared" si="10"/>
        <v>0</v>
      </c>
      <c r="E21" s="30">
        <f t="shared" si="10"/>
        <v>0</v>
      </c>
      <c r="F21" s="30">
        <f t="shared" si="10"/>
        <v>0</v>
      </c>
      <c r="G21" s="30">
        <f t="shared" si="10"/>
        <v>0</v>
      </c>
      <c r="H21" s="34">
        <f t="shared" si="7"/>
        <v>0.31263858093126384</v>
      </c>
      <c r="I21" s="101">
        <f t="shared" si="8"/>
        <v>3</v>
      </c>
    </row>
  </sheetData>
  <pageMargins left="0.7" right="0.7" top="0.78740157499999996" bottom="0.78740157499999996" header="0.3" footer="0.3"/>
  <ignoredErrors>
    <ignoredError sqref="C12:C1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C13" sqref="C13"/>
    </sheetView>
  </sheetViews>
  <sheetFormatPr defaultRowHeight="15" x14ac:dyDescent="0.25"/>
  <cols>
    <col min="2" max="2" width="18.140625" customWidth="1"/>
    <col min="3" max="3" width="9.5703125" bestFit="1" customWidth="1"/>
  </cols>
  <sheetData>
    <row r="1" spans="1:7" ht="26.25" x14ac:dyDescent="0.4">
      <c r="A1" s="20" t="s">
        <v>39</v>
      </c>
    </row>
    <row r="2" spans="1:7" x14ac:dyDescent="0.25">
      <c r="C2" s="78" t="s">
        <v>40</v>
      </c>
      <c r="D2" s="78" t="s">
        <v>7</v>
      </c>
      <c r="E2" s="102" t="s">
        <v>41</v>
      </c>
      <c r="F2" s="106" t="s">
        <v>37</v>
      </c>
    </row>
    <row r="3" spans="1:7" x14ac:dyDescent="0.25">
      <c r="B3" s="41" t="s">
        <v>20</v>
      </c>
      <c r="C3" s="72">
        <f>Adit!H18</f>
        <v>0.57545143430852475</v>
      </c>
      <c r="D3" s="71">
        <f>Lexi!H6</f>
        <v>2899</v>
      </c>
      <c r="E3" s="103">
        <f>C3/D3*10000</f>
        <v>1.9849997733995333</v>
      </c>
      <c r="F3" s="107">
        <f>RANK(E3,$E$3:$E$6,0)</f>
        <v>2</v>
      </c>
    </row>
    <row r="4" spans="1:7" x14ac:dyDescent="0.25">
      <c r="B4" s="42" t="s">
        <v>21</v>
      </c>
      <c r="C4" s="73">
        <f>Adit!H19</f>
        <v>0.7985837922895358</v>
      </c>
      <c r="D4" s="69">
        <f>Lexi!H7</f>
        <v>2889</v>
      </c>
      <c r="E4" s="104">
        <f t="shared" ref="E4:E6" si="0">C4*10000/D4</f>
        <v>2.7642221955331805</v>
      </c>
      <c r="F4" s="108">
        <f t="shared" ref="F4:F6" si="1">RANK(E4,$E$3:$E$6,0)</f>
        <v>1</v>
      </c>
    </row>
    <row r="5" spans="1:7" x14ac:dyDescent="0.25">
      <c r="B5" s="42" t="s">
        <v>22</v>
      </c>
      <c r="C5" s="73">
        <f>Adit!H20</f>
        <v>0.2882483370288248</v>
      </c>
      <c r="D5" s="69">
        <f>Lexi!H8</f>
        <v>2935</v>
      </c>
      <c r="E5" s="104">
        <f t="shared" si="0"/>
        <v>0.98210677011524627</v>
      </c>
      <c r="F5" s="108">
        <f t="shared" si="1"/>
        <v>4</v>
      </c>
    </row>
    <row r="6" spans="1:7" x14ac:dyDescent="0.25">
      <c r="B6" s="43" t="s">
        <v>23</v>
      </c>
      <c r="C6" s="74">
        <f>Adit!H21</f>
        <v>0.31263858093126384</v>
      </c>
      <c r="D6" s="70">
        <f>Lexi!H9</f>
        <v>2440</v>
      </c>
      <c r="E6" s="105">
        <f t="shared" si="0"/>
        <v>1.2813056595543599</v>
      </c>
      <c r="F6" s="109">
        <f t="shared" si="1"/>
        <v>3</v>
      </c>
    </row>
    <row r="9" spans="1:7" ht="26.25" x14ac:dyDescent="0.4">
      <c r="A9" s="20" t="s">
        <v>42</v>
      </c>
    </row>
    <row r="10" spans="1:7" s="83" customFormat="1" ht="30" x14ac:dyDescent="0.25">
      <c r="C10" s="84" t="s">
        <v>43</v>
      </c>
      <c r="D10" s="84" t="s">
        <v>35</v>
      </c>
      <c r="E10" s="84" t="s">
        <v>41</v>
      </c>
      <c r="F10" s="110" t="s">
        <v>44</v>
      </c>
      <c r="G10" s="114" t="s">
        <v>45</v>
      </c>
    </row>
    <row r="11" spans="1:7" x14ac:dyDescent="0.25">
      <c r="B11" s="41" t="s">
        <v>20</v>
      </c>
      <c r="C11" s="75">
        <f>Lexi!I18</f>
        <v>4</v>
      </c>
      <c r="D11" s="75">
        <f>Adit!I18</f>
        <v>2</v>
      </c>
      <c r="E11" s="75">
        <f>F3</f>
        <v>2</v>
      </c>
      <c r="F11" s="111">
        <f>SUM(C11:E11)</f>
        <v>8</v>
      </c>
      <c r="G11" s="107">
        <f>RANK(F11,$F$11:$F$14,1)</f>
        <v>2</v>
      </c>
    </row>
    <row r="12" spans="1:7" x14ac:dyDescent="0.25">
      <c r="B12" s="42" t="s">
        <v>21</v>
      </c>
      <c r="C12" s="76">
        <f>Lexi!I19</f>
        <v>1</v>
      </c>
      <c r="D12" s="76">
        <f>Adit!I19</f>
        <v>1</v>
      </c>
      <c r="E12" s="76">
        <f t="shared" ref="E12:E14" si="2">F4</f>
        <v>1</v>
      </c>
      <c r="F12" s="112">
        <f t="shared" ref="F12:F14" si="3">SUM(C12:E12)</f>
        <v>3</v>
      </c>
      <c r="G12" s="108">
        <f t="shared" ref="G12:G14" si="4">RANK(F12,$F$11:$F$14,1)</f>
        <v>1</v>
      </c>
    </row>
    <row r="13" spans="1:7" x14ac:dyDescent="0.25">
      <c r="B13" s="42" t="s">
        <v>22</v>
      </c>
      <c r="C13" s="76">
        <f>Lexi!I20</f>
        <v>3</v>
      </c>
      <c r="D13" s="76">
        <f>Adit!I20</f>
        <v>4</v>
      </c>
      <c r="E13" s="76">
        <f t="shared" si="2"/>
        <v>4</v>
      </c>
      <c r="F13" s="112">
        <f t="shared" si="3"/>
        <v>11</v>
      </c>
      <c r="G13" s="108">
        <f t="shared" si="4"/>
        <v>4</v>
      </c>
    </row>
    <row r="14" spans="1:7" x14ac:dyDescent="0.25">
      <c r="B14" s="43" t="s">
        <v>23</v>
      </c>
      <c r="C14" s="77">
        <f>Lexi!I21</f>
        <v>2</v>
      </c>
      <c r="D14" s="77">
        <f>Adit!I21</f>
        <v>3</v>
      </c>
      <c r="E14" s="77">
        <f t="shared" si="2"/>
        <v>3</v>
      </c>
      <c r="F14" s="113">
        <f t="shared" si="3"/>
        <v>8</v>
      </c>
      <c r="G14" s="109">
        <f t="shared" si="4"/>
        <v>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Lexi</vt:lpstr>
      <vt:lpstr>Adit</vt:lpstr>
      <vt:lpstr>Závěr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Zdeňka Eichlerová</dc:creator>
  <cp:lastModifiedBy>Zdeňka Eichlerová</cp:lastModifiedBy>
  <dcterms:created xsi:type="dcterms:W3CDTF">2018-07-24T13:53:32Z</dcterms:created>
  <dcterms:modified xsi:type="dcterms:W3CDTF">2018-07-24T15:00:52Z</dcterms:modified>
</cp:coreProperties>
</file>